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petran\Desktop\Документы отдела\ТЕНДЕРЫ рудника\Тендер на автоуслуги на 2026\"/>
    </mc:Choice>
  </mc:AlternateContent>
  <bookViews>
    <workbookView xWindow="0" yWindow="0" windowWidth="28800" windowHeight="12435"/>
  </bookViews>
  <sheets>
    <sheet name="Месячная заявка " sheetId="2" r:id="rId1"/>
    <sheet name="2026 Годовая" sheetId="3" r:id="rId2"/>
  </sheets>
  <calcPr calcId="152511"/>
</workbook>
</file>

<file path=xl/calcChain.xml><?xml version="1.0" encoding="utf-8"?>
<calcChain xmlns="http://schemas.openxmlformats.org/spreadsheetml/2006/main">
  <c r="S14" i="3" l="1"/>
  <c r="R20" i="3" l="1"/>
  <c r="S20" i="3" s="1"/>
  <c r="T20" i="3" l="1"/>
  <c r="T9" i="3"/>
  <c r="T25" i="3" l="1"/>
  <c r="S25" i="3" l="1"/>
  <c r="S13" i="3"/>
  <c r="R8" i="3" l="1"/>
  <c r="R9" i="3"/>
  <c r="R5" i="3" l="1"/>
  <c r="R6" i="3"/>
  <c r="R7" i="3"/>
  <c r="R10" i="3"/>
  <c r="R11" i="3"/>
  <c r="R12" i="3"/>
  <c r="R22" i="3"/>
  <c r="R21" i="3"/>
  <c r="R19" i="3"/>
  <c r="R23" i="3"/>
  <c r="R26" i="3"/>
  <c r="T26" i="3" s="1"/>
  <c r="S11" i="3" l="1"/>
  <c r="S9" i="3"/>
  <c r="T6" i="3" l="1"/>
  <c r="T5" i="3"/>
  <c r="T7" i="3"/>
  <c r="T8" i="3"/>
  <c r="T24" i="3" l="1"/>
  <c r="S16" i="3" l="1"/>
  <c r="S26" i="3" l="1"/>
  <c r="T19" i="3" l="1"/>
  <c r="S12" i="3"/>
  <c r="T22" i="3" l="1"/>
  <c r="T10" i="3" l="1"/>
  <c r="S24" i="3" l="1"/>
  <c r="S23" i="3"/>
  <c r="S22" i="3"/>
  <c r="S21" i="3"/>
  <c r="S19" i="3"/>
  <c r="S10" i="3"/>
  <c r="S8" i="3"/>
  <c r="S7" i="3"/>
  <c r="S6" i="3"/>
  <c r="S5" i="3"/>
</calcChain>
</file>

<file path=xl/comments1.xml><?xml version="1.0" encoding="utf-8"?>
<comments xmlns="http://schemas.openxmlformats.org/spreadsheetml/2006/main">
  <authors>
    <author>Юрьев Владимир Александрович</author>
  </authors>
  <commentLis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Юрьев Владимир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<sst xmlns="http://schemas.openxmlformats.org/spreadsheetml/2006/main" count="246" uniqueCount="140">
  <si>
    <t>№</t>
  </si>
  <si>
    <t>Марка автотранспорта</t>
  </si>
  <si>
    <t>Трактор МТЗ-80</t>
  </si>
  <si>
    <t xml:space="preserve">А/М ПАЗ-3205 АВТОБУС </t>
  </si>
  <si>
    <t xml:space="preserve">Вид работ </t>
  </si>
  <si>
    <t>Грузоподъемные работы</t>
  </si>
  <si>
    <t>маш./смена</t>
  </si>
  <si>
    <t>Ед изм.</t>
  </si>
  <si>
    <t>Доставка ТМЦ   (ДОФ)</t>
  </si>
  <si>
    <t>Эксковатор KAMAZU</t>
  </si>
  <si>
    <t>Автопогрузчик XCMG</t>
  </si>
  <si>
    <t xml:space="preserve">Камаз 54-10 ,п/прицеп </t>
  </si>
  <si>
    <t>Камаз 53-20 бортовой</t>
  </si>
  <si>
    <t>Вывоз щебня  в воронку обрушения</t>
  </si>
  <si>
    <t>Камаз 15-20т</t>
  </si>
  <si>
    <t>Автокран КС 35715</t>
  </si>
  <si>
    <t xml:space="preserve">Примечание </t>
  </si>
  <si>
    <t>уч№8</t>
  </si>
  <si>
    <t>Вывоз породы с ВВС в воронку обрушения</t>
  </si>
  <si>
    <t xml:space="preserve">Камаз 55102 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</si>
  <si>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</si>
  <si>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</si>
  <si>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</si>
  <si>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</si>
  <si>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</si>
  <si>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</si>
  <si>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</si>
  <si>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</si>
  <si>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</si>
  <si>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май</t>
  </si>
  <si>
    <t>Содержание дорог( очистка от снега , подсыпка )</t>
  </si>
  <si>
    <t xml:space="preserve">Доставка длиномерных ТМЦ </t>
  </si>
  <si>
    <t xml:space="preserve">Доставка ТМЦ </t>
  </si>
  <si>
    <t>ДОФ</t>
  </si>
  <si>
    <t xml:space="preserve">уч№8    </t>
  </si>
  <si>
    <t>Доставка ТМЦ ,вывоз м/лома ( шахта)</t>
  </si>
  <si>
    <t>Поливочная машина</t>
  </si>
  <si>
    <t>Автосамосвал БЕЛАЗ 75404</t>
  </si>
  <si>
    <t>Доставка ТМЦ , ГСМ ( шахта)</t>
  </si>
  <si>
    <t xml:space="preserve">А/М ГАЗ 53А БОРТОВОЙ </t>
  </si>
  <si>
    <t>Декабрь</t>
  </si>
  <si>
    <t xml:space="preserve">дисп.  -  62.     деж.  -30 </t>
  </si>
  <si>
    <t>ноябрь</t>
  </si>
  <si>
    <t xml:space="preserve">дисп.  -  62.     деж.  -31 </t>
  </si>
  <si>
    <t xml:space="preserve">дисп.  -  60.     деж.  -30 </t>
  </si>
  <si>
    <t>м3</t>
  </si>
  <si>
    <t>Кол-во авто-та . Шт</t>
  </si>
  <si>
    <t>Количество</t>
  </si>
  <si>
    <t>часов работы</t>
  </si>
  <si>
    <t>смен</t>
  </si>
  <si>
    <t xml:space="preserve">ЦМС  </t>
  </si>
  <si>
    <t>Вывоз ПГС  и песка  с карьера на промплощадку</t>
  </si>
  <si>
    <t>Камаз,  Маз  20т</t>
  </si>
  <si>
    <t>Заготовка  ПГС на карьере</t>
  </si>
  <si>
    <t>Содержание дорог , доставка воды на базисный склад</t>
  </si>
  <si>
    <t>Грейдер ДЗ-180</t>
  </si>
  <si>
    <t>Содержание дорог -по 4час в см.</t>
  </si>
  <si>
    <t>Подвоз ПГС на карьере к дробилке</t>
  </si>
  <si>
    <t>см/км</t>
  </si>
  <si>
    <t>Пробег,км</t>
  </si>
  <si>
    <t>328 м/час</t>
  </si>
  <si>
    <t>Кол-во авт. шт</t>
  </si>
  <si>
    <t>Доставка людей ( режим работы  дисп.- 23,5 час,  деж. 12час.)</t>
  </si>
  <si>
    <t>Работа на промплощадке шахты,автодорога</t>
  </si>
  <si>
    <t>Доставка сыпучих материалов на шахте</t>
  </si>
  <si>
    <t>Автопогрузчик SDLG L975F</t>
  </si>
  <si>
    <t>Вывоз песка, ПГС с карьера на промплощадку  шахты</t>
  </si>
  <si>
    <t>Автогрейдер</t>
  </si>
  <si>
    <t xml:space="preserve">Содержание дорог </t>
  </si>
  <si>
    <t xml:space="preserve">Доставка ТМЦ  </t>
  </si>
  <si>
    <t xml:space="preserve">  ДОФ</t>
  </si>
  <si>
    <t xml:space="preserve">КАМАЗ      43118-1918-10ВВ с отсеком </t>
  </si>
  <si>
    <t>Доставка ВМ</t>
  </si>
  <si>
    <t xml:space="preserve">уч№9    </t>
  </si>
  <si>
    <t xml:space="preserve">Вывоз шлама автотранспортом  при  очистке отстойников </t>
  </si>
  <si>
    <t>Погрузка щебня на складе ДОФ</t>
  </si>
  <si>
    <t>Погрузка сыпучих материалов   на карьере  Джебаш</t>
  </si>
  <si>
    <t>Работа на промплощадке( очистка отстойников, очистка нагорных канав)</t>
  </si>
  <si>
    <t>дисп.62  -  .     деж.  -31</t>
  </si>
  <si>
    <t>ПРО</t>
  </si>
  <si>
    <t xml:space="preserve">Камаз 65-115          </t>
  </si>
  <si>
    <t xml:space="preserve"> 168 час/ 1470 км ЦМС</t>
  </si>
  <si>
    <t>Водовозка</t>
  </si>
  <si>
    <t>Доставка воды на базисный склад ВМ, заливка  льда в хокейной коробке спорткомплекса</t>
  </si>
  <si>
    <t xml:space="preserve">  ДОФ Вывозка щебня 1800 т/см Место погрузки первый пилон ДОФ </t>
  </si>
  <si>
    <t>Погрузка сыпучих материалов на шахте</t>
  </si>
  <si>
    <t xml:space="preserve">Погрузка щебня на складе готовой продукции ДОФ </t>
  </si>
  <si>
    <t xml:space="preserve">  ДОФ </t>
  </si>
  <si>
    <t>уч№8  Абазинский рудник</t>
  </si>
  <si>
    <r>
      <t xml:space="preserve"> Пробег 2647 км   496 час    </t>
    </r>
    <r>
      <rPr>
        <b/>
        <sz val="18"/>
        <rFont val="Arial Narrow"/>
        <family val="2"/>
        <charset val="204"/>
      </rPr>
      <t/>
    </r>
  </si>
  <si>
    <t xml:space="preserve">уч №6 </t>
  </si>
  <si>
    <t>Трактор т-40 ,щетка</t>
  </si>
  <si>
    <t>Зачистка дорог</t>
  </si>
  <si>
    <t xml:space="preserve">По заявке  уч.№9 </t>
  </si>
  <si>
    <t>Погрузка ПГС на карьере</t>
  </si>
  <si>
    <t xml:space="preserve">   уч№8  Абаканский рудник</t>
  </si>
  <si>
    <t>Подвоз песка  на карьере по месту</t>
  </si>
  <si>
    <t>Погрузка сыпучих материалов на карьере</t>
  </si>
  <si>
    <t>дисп.  -  62.     деж.  -30</t>
  </si>
  <si>
    <t>тыс.тн.</t>
  </si>
  <si>
    <t xml:space="preserve">См. заявку уч.№6 продолжительность смены 8час. </t>
  </si>
  <si>
    <t>час</t>
  </si>
  <si>
    <t>56 м/час</t>
  </si>
  <si>
    <t>104 м/час</t>
  </si>
  <si>
    <t xml:space="preserve">50+15 т.т. </t>
  </si>
  <si>
    <t xml:space="preserve">Доставка людей ( режим работы  дисп.- 23,5 час,  деж. 12час.)  </t>
  </si>
  <si>
    <t>2744 м/час</t>
  </si>
  <si>
    <t xml:space="preserve">3379 км пробег с грузом                                3380 км холостой пробег  Общий пробег 6759км </t>
  </si>
  <si>
    <t>400м3*1,6= 640т/мес вывозка на растояние 22км.     640т  : 20т= 32 ходки . 32*22км= 704 км /мес пробег с грузом   704км /мес холостой пробез.6759км на весь объем</t>
  </si>
  <si>
    <t>Автопогрузчик   CDLG 975 F</t>
  </si>
  <si>
    <t>Работа на карьере , шахте</t>
  </si>
  <si>
    <t xml:space="preserve">Фронтальный погрузчик              XCMG XC 978      </t>
  </si>
  <si>
    <t>Камаз 20т                                         Sitrak 25тн</t>
  </si>
  <si>
    <t xml:space="preserve">дисп.  -  56.     деж.  -28 </t>
  </si>
  <si>
    <t xml:space="preserve">дисп.  -  62.     деж.  -29 </t>
  </si>
  <si>
    <t>дисп.- 730 .  деж.-360</t>
  </si>
  <si>
    <t>дисп.- 8395 .  деж.-4320</t>
  </si>
  <si>
    <t>дисп.-175 200 . деж.-31 680</t>
  </si>
  <si>
    <t xml:space="preserve">Камаз 20т                                         </t>
  </si>
  <si>
    <t>1976 м/час</t>
  </si>
  <si>
    <t>час/км</t>
  </si>
  <si>
    <t>Заявка на автотранспортные услуги для  ООО "Абазинский рудник"  2026г.</t>
  </si>
  <si>
    <t>Пассажирские перевозки трудящихся рудника, по графикам.  ПТО</t>
  </si>
  <si>
    <t>343*2= 686</t>
  </si>
  <si>
    <t>5488 м/час</t>
  </si>
  <si>
    <t>560/2979</t>
  </si>
  <si>
    <t>540/2873</t>
  </si>
  <si>
    <t>600/3192</t>
  </si>
  <si>
    <t>620/3298</t>
  </si>
  <si>
    <t>38090 км</t>
  </si>
  <si>
    <t>Диспетчер  ПТО                                                             Сафроненко Е.Н.</t>
  </si>
  <si>
    <t>Вывоз щебня в воронку обрушения или на перегрузочную площадку с бункеров (конвеера ) ДОФ</t>
  </si>
  <si>
    <t>Перевезти 615 тыс.тн. щебня на растояние 2,1км  в одну сторону  Отработать 343 дня.   Продолжительность смены 8час Ежедневная вывозка щебня 2000т. Остановки на ремонты без  вывозки щебня 7 суток январь, 15 суток август.</t>
  </si>
  <si>
    <t>Перевезти 165 тыс.тн. щебня на растояние 2,1км  в одну сторону  Отработать 343 дня.   Продолжительность смены 8час Ежедневная вывозка щебня 600т. Остановки на ремонты без  вывозки щебня 7 суток январь, 15 суток август.</t>
  </si>
  <si>
    <t>Автосамосвал 15т;20т</t>
  </si>
  <si>
    <t>Погрузить  615 т.т. щебня в автотранспорт.Отработать 343 дня.Продолжительность смены 8час Ежедневная норма погрузки  щебня 2000т. Работает  с техникой на вывозке щебня с первого пилона ДОФ</t>
  </si>
  <si>
    <t>4000 м3</t>
  </si>
  <si>
    <t>Начальник        ПТО                                                     А.А. Котляров</t>
  </si>
  <si>
    <t>Заявка на автотранспортные услуги для  ООО "Абазинский рудник" на 2026г.</t>
  </si>
  <si>
    <t>месяц  , маш/см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</si>
</sst>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8"/>
      <color theme="1"/>
      <name val="Calibri"/>
      <family val="2"/>
      <charset val="204"/>
      <scheme val="minor"/>
    </font>
    <font>
      <sz val="18"/>
      <color theme="1"/>
      <name val="Arial Narrow"/>
      <family val="2"/>
      <charset val="204"/>
    </font>
    <font>
      <b/>
      <sz val="12"/>
      <color theme="1"/>
      <name val="PF Din Text Cond Pro Light"/>
      <charset val="204"/>
    </font>
    <font>
      <b/>
      <sz val="22"/>
      <color theme="1"/>
      <name val="Calibri"/>
      <family val="2"/>
      <charset val="204"/>
      <scheme val="minor"/>
    </font>
    <font>
      <sz val="18"/>
      <name val="Arial Narrow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name val="Arial Narrow"/>
      <family val="2"/>
      <charset val="204"/>
    </font>
    <font>
      <b/>
      <sz val="18"/>
      <color theme="1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8"/>
      <color rgb="FFFF0000"/>
      <name val="Arial Narrow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2" fontId="19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/>
    </xf>
    <xf numFmtId="2" fontId="18" fillId="0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tabSelected="1" zoomScale="60" zoomScaleNormal="60" workbookViewId="0">
      <selection activeCell="F3" sqref="F3"/>
    </sheetView>
  </sheetViews>
  <sheetFormatPr defaultRowHeight="23.25"/>
  <cols>
    <col min="1" max="1" width="5.08203125" customWidth="1"/>
    <col min="2" max="2" width="29.33203125" customWidth="1"/>
    <col min="3" max="3" width="41.1640625" customWidth="1"/>
    <col min="4" max="4" width="9.75" customWidth="1"/>
    <col min="5" max="5" width="10.25" customWidth="1"/>
    <col min="6" max="6" width="18.33203125" customWidth="1"/>
    <col min="7" max="7" width="30" customWidth="1"/>
    <col min="8" max="8" width="36" customWidth="1"/>
    <col min="9" max="9" width="26.58203125" customWidth="1"/>
  </cols>
  <sheetData>
    <row r="1" spans="1:8" ht="74.25" customHeight="1" thickBot="1">
      <c r="A1" s="35" t="s">
        <v>138</v>
      </c>
      <c r="B1" s="35"/>
      <c r="C1" s="35"/>
      <c r="D1" s="35"/>
      <c r="E1" s="35"/>
      <c r="F1" s="35"/>
      <c r="G1" s="35"/>
      <c r="H1" s="1"/>
    </row>
    <row r="2" spans="1:8" ht="24" customHeight="1" thickBot="1">
      <c r="A2" s="36" t="s">
        <v>0</v>
      </c>
      <c r="B2" s="36" t="s">
        <v>1</v>
      </c>
      <c r="C2" s="36" t="s">
        <v>4</v>
      </c>
      <c r="D2" s="36" t="s">
        <v>7</v>
      </c>
      <c r="E2" s="36" t="s">
        <v>61</v>
      </c>
      <c r="F2" s="10">
        <v>2026</v>
      </c>
      <c r="G2" s="36" t="s">
        <v>16</v>
      </c>
    </row>
    <row r="3" spans="1:8" ht="24" thickBot="1">
      <c r="A3" s="37"/>
      <c r="B3" s="37"/>
      <c r="C3" s="37"/>
      <c r="D3" s="37"/>
      <c r="E3" s="37"/>
      <c r="F3" s="17" t="s">
        <v>139</v>
      </c>
      <c r="G3" s="37"/>
    </row>
    <row r="4" spans="1:8" ht="47.25" thickBot="1">
      <c r="A4" s="2">
        <v>1</v>
      </c>
      <c r="B4" s="3" t="s">
        <v>3</v>
      </c>
      <c r="C4" s="3" t="s">
        <v>62</v>
      </c>
      <c r="D4" s="2" t="s">
        <v>6</v>
      </c>
      <c r="E4" s="2">
        <v>2</v>
      </c>
      <c r="F4" s="2" t="s">
        <v>78</v>
      </c>
      <c r="G4" s="5" t="s">
        <v>79</v>
      </c>
    </row>
    <row r="5" spans="1:8" ht="47.25" thickBot="1">
      <c r="A5" s="2">
        <v>2</v>
      </c>
      <c r="B5" s="3" t="s">
        <v>39</v>
      </c>
      <c r="C5" s="3" t="s">
        <v>38</v>
      </c>
      <c r="D5" s="2" t="s">
        <v>6</v>
      </c>
      <c r="E5" s="2">
        <v>1</v>
      </c>
      <c r="F5" s="2">
        <v>12</v>
      </c>
      <c r="G5" s="5" t="s">
        <v>17</v>
      </c>
    </row>
    <row r="6" spans="1:8" ht="47.25" thickBot="1">
      <c r="A6" s="2">
        <v>3</v>
      </c>
      <c r="B6" s="3" t="s">
        <v>80</v>
      </c>
      <c r="C6" s="3" t="s">
        <v>35</v>
      </c>
      <c r="D6" s="2" t="s">
        <v>6</v>
      </c>
      <c r="E6" s="2">
        <v>1</v>
      </c>
      <c r="F6" s="2">
        <v>9</v>
      </c>
      <c r="G6" s="5" t="s">
        <v>17</v>
      </c>
    </row>
    <row r="7" spans="1:8" ht="47.25" thickBot="1">
      <c r="A7" s="2">
        <v>4</v>
      </c>
      <c r="B7" s="3" t="s">
        <v>12</v>
      </c>
      <c r="C7" s="4" t="s">
        <v>32</v>
      </c>
      <c r="D7" s="2" t="s">
        <v>6</v>
      </c>
      <c r="E7" s="2">
        <v>1</v>
      </c>
      <c r="F7" s="2">
        <v>21</v>
      </c>
      <c r="G7" s="6" t="s">
        <v>81</v>
      </c>
    </row>
    <row r="8" spans="1:8" ht="47.25" thickBot="1">
      <c r="A8" s="2">
        <v>5</v>
      </c>
      <c r="B8" s="3" t="s">
        <v>9</v>
      </c>
      <c r="C8" s="3" t="s">
        <v>63</v>
      </c>
      <c r="D8" s="2" t="s">
        <v>6</v>
      </c>
      <c r="E8" s="2">
        <v>1</v>
      </c>
      <c r="F8" s="5">
        <v>2</v>
      </c>
      <c r="G8" s="5" t="s">
        <v>34</v>
      </c>
    </row>
    <row r="9" spans="1:8" ht="47.25" thickBot="1">
      <c r="A9" s="2">
        <v>6</v>
      </c>
      <c r="B9" s="3" t="s">
        <v>15</v>
      </c>
      <c r="C9" s="3" t="s">
        <v>5</v>
      </c>
      <c r="D9" s="2" t="s">
        <v>6</v>
      </c>
      <c r="E9" s="2">
        <v>1</v>
      </c>
      <c r="F9" s="2">
        <v>5</v>
      </c>
      <c r="G9" s="5" t="s">
        <v>17</v>
      </c>
    </row>
    <row r="10" spans="1:8" ht="47.25" thickBot="1">
      <c r="A10" s="2">
        <v>7</v>
      </c>
      <c r="B10" s="3" t="s">
        <v>82</v>
      </c>
      <c r="C10" s="3" t="s">
        <v>83</v>
      </c>
      <c r="D10" s="2" t="s">
        <v>6</v>
      </c>
      <c r="E10" s="2">
        <v>1</v>
      </c>
      <c r="F10" s="2">
        <v>7</v>
      </c>
      <c r="G10" s="5" t="s">
        <v>17</v>
      </c>
    </row>
    <row r="11" spans="1:8" ht="70.5" thickBot="1">
      <c r="A11" s="2">
        <v>8</v>
      </c>
      <c r="B11" s="13" t="s">
        <v>37</v>
      </c>
      <c r="C11" s="13" t="s">
        <v>13</v>
      </c>
      <c r="D11" s="2" t="s">
        <v>6</v>
      </c>
      <c r="E11" s="14">
        <v>3</v>
      </c>
      <c r="F11" s="11" t="s">
        <v>104</v>
      </c>
      <c r="G11" s="16" t="s">
        <v>84</v>
      </c>
    </row>
    <row r="12" spans="1:8" ht="47.25" thickBot="1">
      <c r="A12" s="2">
        <v>9</v>
      </c>
      <c r="B12" s="3" t="s">
        <v>14</v>
      </c>
      <c r="C12" s="3" t="s">
        <v>64</v>
      </c>
      <c r="D12" s="2" t="s">
        <v>6</v>
      </c>
      <c r="E12" s="2">
        <v>1</v>
      </c>
      <c r="F12" s="12">
        <v>0</v>
      </c>
      <c r="G12" s="5" t="s">
        <v>17</v>
      </c>
    </row>
    <row r="13" spans="1:8" ht="47.25" thickBot="1">
      <c r="A13" s="2">
        <v>10</v>
      </c>
      <c r="B13" s="3" t="s">
        <v>10</v>
      </c>
      <c r="C13" s="3" t="s">
        <v>85</v>
      </c>
      <c r="D13" s="2" t="s">
        <v>6</v>
      </c>
      <c r="E13" s="2">
        <v>1</v>
      </c>
      <c r="F13" s="2">
        <v>2</v>
      </c>
      <c r="G13" s="5" t="s">
        <v>17</v>
      </c>
    </row>
    <row r="14" spans="1:8" ht="47.25" thickBot="1">
      <c r="A14" s="2">
        <v>11</v>
      </c>
      <c r="B14" s="13" t="s">
        <v>65</v>
      </c>
      <c r="C14" s="13" t="s">
        <v>86</v>
      </c>
      <c r="D14" s="2" t="s">
        <v>6</v>
      </c>
      <c r="E14" s="2">
        <v>1</v>
      </c>
      <c r="F14" s="14">
        <v>31</v>
      </c>
      <c r="G14" s="5" t="s">
        <v>87</v>
      </c>
    </row>
    <row r="15" spans="1:8" ht="47.25" thickBot="1">
      <c r="A15" s="2">
        <v>12</v>
      </c>
      <c r="B15" s="3" t="s">
        <v>14</v>
      </c>
      <c r="C15" s="3" t="s">
        <v>66</v>
      </c>
      <c r="D15" s="2" t="s">
        <v>6</v>
      </c>
      <c r="E15" s="2">
        <v>1</v>
      </c>
      <c r="F15" s="2">
        <v>9</v>
      </c>
      <c r="G15" s="5" t="s">
        <v>88</v>
      </c>
    </row>
    <row r="16" spans="1:8" ht="47.25" thickBot="1">
      <c r="A16" s="15">
        <v>13</v>
      </c>
      <c r="B16" s="3" t="s">
        <v>14</v>
      </c>
      <c r="C16" s="3" t="s">
        <v>18</v>
      </c>
      <c r="D16" s="3" t="s">
        <v>6</v>
      </c>
      <c r="E16" s="2">
        <v>1</v>
      </c>
      <c r="F16" s="14" t="s">
        <v>89</v>
      </c>
      <c r="G16" s="14" t="s">
        <v>90</v>
      </c>
    </row>
    <row r="17" spans="1:7" ht="47.25" thickBot="1">
      <c r="A17" s="15">
        <v>14</v>
      </c>
      <c r="B17" s="3" t="s">
        <v>67</v>
      </c>
      <c r="C17" s="3" t="s">
        <v>68</v>
      </c>
      <c r="D17" s="2" t="s">
        <v>6</v>
      </c>
      <c r="E17" s="2">
        <v>1</v>
      </c>
      <c r="F17" s="5">
        <v>2</v>
      </c>
      <c r="G17" s="5" t="s">
        <v>34</v>
      </c>
    </row>
    <row r="18" spans="1:7" ht="47.25" thickBot="1">
      <c r="A18" s="15">
        <v>15</v>
      </c>
      <c r="B18" s="3" t="s">
        <v>19</v>
      </c>
      <c r="C18" s="3" t="s">
        <v>30</v>
      </c>
      <c r="D18" s="2" t="s">
        <v>6</v>
      </c>
      <c r="E18" s="2">
        <v>1</v>
      </c>
      <c r="F18" s="5">
        <v>0</v>
      </c>
      <c r="G18" s="5" t="s">
        <v>34</v>
      </c>
    </row>
    <row r="19" spans="1:7" ht="47.25" thickBot="1">
      <c r="A19" s="15">
        <v>16</v>
      </c>
      <c r="B19" s="3" t="s">
        <v>91</v>
      </c>
      <c r="C19" s="3" t="s">
        <v>92</v>
      </c>
      <c r="D19" s="2" t="s">
        <v>6</v>
      </c>
      <c r="E19" s="2">
        <v>1</v>
      </c>
      <c r="F19" s="5">
        <v>0</v>
      </c>
      <c r="G19" s="5" t="s">
        <v>34</v>
      </c>
    </row>
    <row r="20" spans="1:7" ht="47.25" thickBot="1">
      <c r="A20" s="2">
        <v>17</v>
      </c>
      <c r="B20" s="3" t="s">
        <v>2</v>
      </c>
      <c r="C20" s="3" t="s">
        <v>69</v>
      </c>
      <c r="D20" s="2" t="s">
        <v>6</v>
      </c>
      <c r="E20" s="2">
        <v>1</v>
      </c>
      <c r="F20" s="5">
        <v>15</v>
      </c>
      <c r="G20" s="5" t="s">
        <v>70</v>
      </c>
    </row>
    <row r="21" spans="1:7" ht="47.25" thickBot="1">
      <c r="A21" s="2">
        <v>18</v>
      </c>
      <c r="B21" s="13" t="s">
        <v>71</v>
      </c>
      <c r="C21" s="3" t="s">
        <v>72</v>
      </c>
      <c r="D21" s="2" t="s">
        <v>6</v>
      </c>
      <c r="E21" s="2">
        <v>1</v>
      </c>
      <c r="F21" s="16">
        <v>21</v>
      </c>
      <c r="G21" s="16" t="s">
        <v>93</v>
      </c>
    </row>
    <row r="22" spans="1:7" ht="47.25" thickBot="1">
      <c r="A22" s="2">
        <v>19</v>
      </c>
      <c r="B22" s="3" t="s">
        <v>9</v>
      </c>
      <c r="C22" s="3" t="s">
        <v>94</v>
      </c>
      <c r="D22" s="2" t="s">
        <v>6</v>
      </c>
      <c r="E22" s="2">
        <v>1</v>
      </c>
      <c r="F22" s="5">
        <v>0</v>
      </c>
      <c r="G22" s="5" t="s">
        <v>95</v>
      </c>
    </row>
    <row r="23" spans="1:7" ht="47.25" thickBot="1">
      <c r="A23" s="2">
        <v>20</v>
      </c>
      <c r="B23" s="3" t="s">
        <v>14</v>
      </c>
      <c r="C23" s="4" t="s">
        <v>96</v>
      </c>
      <c r="D23" s="2" t="s">
        <v>6</v>
      </c>
      <c r="E23" s="2">
        <v>1</v>
      </c>
      <c r="F23" s="2">
        <v>0</v>
      </c>
      <c r="G23" s="5" t="s">
        <v>95</v>
      </c>
    </row>
    <row r="24" spans="1:7" ht="47.25" thickBot="1">
      <c r="A24" s="2">
        <v>21</v>
      </c>
      <c r="B24" s="3" t="s">
        <v>10</v>
      </c>
      <c r="C24" s="3" t="s">
        <v>97</v>
      </c>
      <c r="D24" s="2" t="s">
        <v>6</v>
      </c>
      <c r="E24" s="2">
        <v>1</v>
      </c>
      <c r="F24" s="2">
        <v>0</v>
      </c>
      <c r="G24" s="5" t="s">
        <v>95</v>
      </c>
    </row>
    <row r="25" spans="1:7">
      <c r="A25" s="38"/>
      <c r="B25" s="38"/>
      <c r="C25" s="38"/>
      <c r="D25" s="38"/>
      <c r="E25" s="38"/>
      <c r="F25" s="38"/>
      <c r="G25" s="38"/>
    </row>
    <row r="26" spans="1:7" ht="26.25">
      <c r="A26" s="39" t="s">
        <v>137</v>
      </c>
      <c r="B26" s="39"/>
      <c r="C26" s="39"/>
      <c r="D26" s="39"/>
      <c r="E26" s="39"/>
      <c r="F26" s="39"/>
      <c r="G26" s="39"/>
    </row>
  </sheetData>
  <mergeCells count="9">
    <mergeCell ref="A1:G1"/>
    <mergeCell ref="G2:G3"/>
    <mergeCell ref="A25:G25"/>
    <mergeCell ref="A26:G26"/>
    <mergeCell ref="A2:A3"/>
    <mergeCell ref="B2:B3"/>
    <mergeCell ref="C2:C3"/>
    <mergeCell ref="D2:D3"/>
    <mergeCell ref="E2:E3"/>
  </mergeCells>
  <pageMargins left="0.39370078740157483" right="0.23622047244094491" top="0.74803149606299213" bottom="0.27559055118110237" header="0.31496062992125984" footer="0.31496062992125984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zoomScale="80" zoomScaleNormal="80" workbookViewId="0">
      <selection activeCell="Q17" sqref="Q17"/>
    </sheetView>
  </sheetViews>
  <sheetFormatPr defaultRowHeight="23.25"/>
  <cols>
    <col min="1" max="1" width="4.08203125" customWidth="1"/>
    <col min="2" max="2" width="18.58203125" customWidth="1"/>
    <col min="3" max="3" width="22.08203125" customWidth="1"/>
    <col min="4" max="4" width="7.5" customWidth="1"/>
    <col min="5" max="5" width="4.08203125" customWidth="1"/>
    <col min="6" max="18" width="6.6640625" customWidth="1"/>
    <col min="19" max="19" width="7.25" customWidth="1"/>
    <col min="20" max="20" width="9.25" customWidth="1"/>
    <col min="21" max="21" width="19.75" customWidth="1"/>
  </cols>
  <sheetData>
    <row r="1" spans="1:21" ht="95.25" customHeight="1" thickBot="1">
      <c r="B1" s="35" t="s">
        <v>121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32.25" customHeight="1" thickBot="1">
      <c r="A2" s="45" t="s">
        <v>0</v>
      </c>
      <c r="B2" s="45" t="s">
        <v>1</v>
      </c>
      <c r="C2" s="45" t="s">
        <v>4</v>
      </c>
      <c r="D2" s="45" t="s">
        <v>7</v>
      </c>
      <c r="E2" s="45" t="s">
        <v>46</v>
      </c>
      <c r="F2" s="47">
        <v>2026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  <c r="R2" s="50" t="s">
        <v>47</v>
      </c>
      <c r="S2" s="51"/>
      <c r="T2" s="52"/>
      <c r="U2" s="45" t="s">
        <v>16</v>
      </c>
    </row>
    <row r="3" spans="1:21" ht="59.25" customHeight="1" thickBot="1">
      <c r="A3" s="46"/>
      <c r="B3" s="46"/>
      <c r="C3" s="46"/>
      <c r="D3" s="46"/>
      <c r="E3" s="46"/>
      <c r="F3" s="7" t="s">
        <v>20</v>
      </c>
      <c r="G3" s="7" t="s">
        <v>21</v>
      </c>
      <c r="H3" s="7" t="s">
        <v>22</v>
      </c>
      <c r="I3" s="7" t="s">
        <v>23</v>
      </c>
      <c r="J3" s="7" t="s">
        <v>29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 t="s">
        <v>42</v>
      </c>
      <c r="Q3" s="7" t="s">
        <v>40</v>
      </c>
      <c r="R3" s="8" t="s">
        <v>49</v>
      </c>
      <c r="S3" s="8" t="s">
        <v>48</v>
      </c>
      <c r="T3" s="9" t="s">
        <v>59</v>
      </c>
      <c r="U3" s="46"/>
    </row>
    <row r="4" spans="1:21" ht="48" thickBot="1">
      <c r="A4" s="21">
        <v>1</v>
      </c>
      <c r="B4" s="22" t="s">
        <v>3</v>
      </c>
      <c r="C4" s="22" t="s">
        <v>105</v>
      </c>
      <c r="D4" s="23" t="s">
        <v>6</v>
      </c>
      <c r="E4" s="23">
        <v>2</v>
      </c>
      <c r="F4" s="24" t="s">
        <v>98</v>
      </c>
      <c r="G4" s="24" t="s">
        <v>113</v>
      </c>
      <c r="H4" s="24" t="s">
        <v>41</v>
      </c>
      <c r="I4" s="24" t="s">
        <v>44</v>
      </c>
      <c r="J4" s="24" t="s">
        <v>114</v>
      </c>
      <c r="K4" s="24" t="s">
        <v>44</v>
      </c>
      <c r="L4" s="24" t="s">
        <v>43</v>
      </c>
      <c r="M4" s="24" t="s">
        <v>43</v>
      </c>
      <c r="N4" s="24" t="s">
        <v>44</v>
      </c>
      <c r="O4" s="24" t="s">
        <v>43</v>
      </c>
      <c r="P4" s="24" t="s">
        <v>44</v>
      </c>
      <c r="Q4" s="24" t="s">
        <v>41</v>
      </c>
      <c r="R4" s="24" t="s">
        <v>115</v>
      </c>
      <c r="S4" s="24" t="s">
        <v>116</v>
      </c>
      <c r="T4" s="24" t="s">
        <v>117</v>
      </c>
      <c r="U4" s="24" t="s">
        <v>122</v>
      </c>
    </row>
    <row r="5" spans="1:21" ht="24" thickBot="1">
      <c r="A5" s="21">
        <v>2</v>
      </c>
      <c r="B5" s="22" t="s">
        <v>39</v>
      </c>
      <c r="C5" s="22" t="s">
        <v>38</v>
      </c>
      <c r="D5" s="23" t="s">
        <v>6</v>
      </c>
      <c r="E5" s="23">
        <v>1</v>
      </c>
      <c r="F5" s="24">
        <v>9</v>
      </c>
      <c r="G5" s="24">
        <v>10</v>
      </c>
      <c r="H5" s="24">
        <v>11</v>
      </c>
      <c r="I5" s="24">
        <v>11</v>
      </c>
      <c r="J5" s="24">
        <v>9</v>
      </c>
      <c r="K5" s="24">
        <v>10</v>
      </c>
      <c r="L5" s="24">
        <v>11</v>
      </c>
      <c r="M5" s="24">
        <v>11</v>
      </c>
      <c r="N5" s="24">
        <v>11</v>
      </c>
      <c r="O5" s="24">
        <v>11</v>
      </c>
      <c r="P5" s="24">
        <v>9</v>
      </c>
      <c r="Q5" s="24">
        <v>11</v>
      </c>
      <c r="R5" s="24">
        <f t="shared" ref="R5:R12" si="0">SUM(F5:Q5)</f>
        <v>124</v>
      </c>
      <c r="S5" s="24">
        <f t="shared" ref="S5:S10" si="1">R5*8</f>
        <v>992</v>
      </c>
      <c r="T5" s="24">
        <f>R5*60</f>
        <v>7440</v>
      </c>
      <c r="U5" s="24" t="s">
        <v>17</v>
      </c>
    </row>
    <row r="6" spans="1:21" ht="24" thickBot="1">
      <c r="A6" s="21">
        <v>3</v>
      </c>
      <c r="B6" s="22" t="s">
        <v>80</v>
      </c>
      <c r="C6" s="22" t="s">
        <v>35</v>
      </c>
      <c r="D6" s="23" t="s">
        <v>6</v>
      </c>
      <c r="E6" s="23">
        <v>1</v>
      </c>
      <c r="F6" s="24">
        <v>8</v>
      </c>
      <c r="G6" s="24">
        <v>10</v>
      </c>
      <c r="H6" s="24">
        <v>10</v>
      </c>
      <c r="I6" s="24">
        <v>11</v>
      </c>
      <c r="J6" s="24">
        <v>9</v>
      </c>
      <c r="K6" s="24">
        <v>9</v>
      </c>
      <c r="L6" s="24">
        <v>12</v>
      </c>
      <c r="M6" s="24">
        <v>10</v>
      </c>
      <c r="N6" s="24">
        <v>11</v>
      </c>
      <c r="O6" s="24">
        <v>12</v>
      </c>
      <c r="P6" s="24">
        <v>10</v>
      </c>
      <c r="Q6" s="24">
        <v>11</v>
      </c>
      <c r="R6" s="24">
        <f t="shared" si="0"/>
        <v>123</v>
      </c>
      <c r="S6" s="24">
        <f t="shared" si="1"/>
        <v>984</v>
      </c>
      <c r="T6" s="24">
        <f>R6*60</f>
        <v>7380</v>
      </c>
      <c r="U6" s="24" t="s">
        <v>17</v>
      </c>
    </row>
    <row r="7" spans="1:21" ht="24" thickBot="1">
      <c r="A7" s="21">
        <v>4</v>
      </c>
      <c r="B7" s="22" t="s">
        <v>11</v>
      </c>
      <c r="C7" s="22" t="s">
        <v>31</v>
      </c>
      <c r="D7" s="23" t="s">
        <v>6</v>
      </c>
      <c r="E7" s="23">
        <v>1</v>
      </c>
      <c r="F7" s="25">
        <v>1</v>
      </c>
      <c r="G7" s="25"/>
      <c r="H7" s="25">
        <v>1</v>
      </c>
      <c r="I7" s="25"/>
      <c r="J7" s="25">
        <v>1</v>
      </c>
      <c r="K7" s="25"/>
      <c r="L7" s="25">
        <v>1</v>
      </c>
      <c r="M7" s="25"/>
      <c r="N7" s="25">
        <v>1</v>
      </c>
      <c r="O7" s="25"/>
      <c r="P7" s="25">
        <v>1</v>
      </c>
      <c r="Q7" s="25"/>
      <c r="R7" s="24">
        <f t="shared" si="0"/>
        <v>6</v>
      </c>
      <c r="S7" s="24">
        <f t="shared" si="1"/>
        <v>48</v>
      </c>
      <c r="T7" s="24">
        <f>R7*40</f>
        <v>240</v>
      </c>
      <c r="U7" s="26" t="s">
        <v>50</v>
      </c>
    </row>
    <row r="8" spans="1:21" ht="24" thickBot="1">
      <c r="A8" s="21">
        <v>5</v>
      </c>
      <c r="B8" s="22" t="s">
        <v>12</v>
      </c>
      <c r="C8" s="22" t="s">
        <v>32</v>
      </c>
      <c r="D8" s="23" t="s">
        <v>58</v>
      </c>
      <c r="E8" s="23">
        <v>1</v>
      </c>
      <c r="F8" s="24">
        <v>15</v>
      </c>
      <c r="G8" s="24">
        <v>19</v>
      </c>
      <c r="H8" s="24">
        <v>21</v>
      </c>
      <c r="I8" s="24">
        <v>22</v>
      </c>
      <c r="J8" s="24">
        <v>19</v>
      </c>
      <c r="K8" s="24">
        <v>21</v>
      </c>
      <c r="L8" s="24">
        <v>23</v>
      </c>
      <c r="M8" s="24">
        <v>21</v>
      </c>
      <c r="N8" s="24">
        <v>22</v>
      </c>
      <c r="O8" s="24">
        <v>22</v>
      </c>
      <c r="P8" s="24">
        <v>20</v>
      </c>
      <c r="Q8" s="24">
        <v>22</v>
      </c>
      <c r="R8" s="24">
        <f t="shared" si="0"/>
        <v>247</v>
      </c>
      <c r="S8" s="24">
        <f t="shared" si="1"/>
        <v>1976</v>
      </c>
      <c r="T8" s="24">
        <f>R8*70</f>
        <v>17290</v>
      </c>
      <c r="U8" s="26" t="s">
        <v>50</v>
      </c>
    </row>
    <row r="9" spans="1:21" ht="32.25" thickBot="1">
      <c r="A9" s="21">
        <v>6</v>
      </c>
      <c r="B9" s="22" t="s">
        <v>36</v>
      </c>
      <c r="C9" s="22" t="s">
        <v>54</v>
      </c>
      <c r="D9" s="23" t="s">
        <v>6</v>
      </c>
      <c r="E9" s="23">
        <v>1</v>
      </c>
      <c r="F9" s="24">
        <v>2</v>
      </c>
      <c r="G9" s="24">
        <v>2</v>
      </c>
      <c r="H9" s="24">
        <v>2</v>
      </c>
      <c r="I9" s="24">
        <v>5</v>
      </c>
      <c r="J9" s="24">
        <v>10</v>
      </c>
      <c r="K9" s="24">
        <v>10</v>
      </c>
      <c r="L9" s="24">
        <v>10</v>
      </c>
      <c r="M9" s="24">
        <v>10</v>
      </c>
      <c r="N9" s="24">
        <v>8</v>
      </c>
      <c r="O9" s="24">
        <v>3</v>
      </c>
      <c r="P9" s="24">
        <v>2</v>
      </c>
      <c r="Q9" s="24">
        <v>2</v>
      </c>
      <c r="R9" s="24">
        <f t="shared" si="0"/>
        <v>66</v>
      </c>
      <c r="S9" s="24">
        <f>R9*8</f>
        <v>528</v>
      </c>
      <c r="T9" s="24">
        <f>R9*50</f>
        <v>3300</v>
      </c>
      <c r="U9" s="26" t="s">
        <v>17</v>
      </c>
    </row>
    <row r="10" spans="1:21" ht="24" thickBot="1">
      <c r="A10" s="21">
        <v>7</v>
      </c>
      <c r="B10" s="22" t="s">
        <v>15</v>
      </c>
      <c r="C10" s="22" t="s">
        <v>5</v>
      </c>
      <c r="D10" s="23" t="s">
        <v>6</v>
      </c>
      <c r="E10" s="23">
        <v>1</v>
      </c>
      <c r="F10" s="24">
        <v>2</v>
      </c>
      <c r="G10" s="24">
        <v>2</v>
      </c>
      <c r="H10" s="24">
        <v>2</v>
      </c>
      <c r="I10" s="24">
        <v>3</v>
      </c>
      <c r="J10" s="24">
        <v>3</v>
      </c>
      <c r="K10" s="24">
        <v>3</v>
      </c>
      <c r="L10" s="24">
        <v>3</v>
      </c>
      <c r="M10" s="24">
        <v>3</v>
      </c>
      <c r="N10" s="24">
        <v>3</v>
      </c>
      <c r="O10" s="24">
        <v>3</v>
      </c>
      <c r="P10" s="24">
        <v>3</v>
      </c>
      <c r="Q10" s="24">
        <v>2</v>
      </c>
      <c r="R10" s="24">
        <f t="shared" si="0"/>
        <v>32</v>
      </c>
      <c r="S10" s="24">
        <f t="shared" si="1"/>
        <v>256</v>
      </c>
      <c r="T10" s="24">
        <f>R10*25</f>
        <v>800</v>
      </c>
      <c r="U10" s="24" t="s">
        <v>17</v>
      </c>
    </row>
    <row r="11" spans="1:21" ht="24" thickBot="1">
      <c r="A11" s="21">
        <v>8</v>
      </c>
      <c r="B11" s="22" t="s">
        <v>55</v>
      </c>
      <c r="C11" s="22" t="s">
        <v>56</v>
      </c>
      <c r="D11" s="23" t="s">
        <v>6</v>
      </c>
      <c r="E11" s="23">
        <v>1</v>
      </c>
      <c r="F11" s="20">
        <v>5</v>
      </c>
      <c r="G11" s="20">
        <v>5</v>
      </c>
      <c r="H11" s="20">
        <v>3</v>
      </c>
      <c r="I11" s="20">
        <v>3</v>
      </c>
      <c r="J11" s="20">
        <v>5</v>
      </c>
      <c r="K11" s="20">
        <v>2</v>
      </c>
      <c r="L11" s="20">
        <v>2</v>
      </c>
      <c r="M11" s="20">
        <v>2</v>
      </c>
      <c r="N11" s="20">
        <v>2</v>
      </c>
      <c r="O11" s="20">
        <v>2</v>
      </c>
      <c r="P11" s="20">
        <v>5</v>
      </c>
      <c r="Q11" s="20">
        <v>5</v>
      </c>
      <c r="R11" s="24">
        <f t="shared" si="0"/>
        <v>41</v>
      </c>
      <c r="S11" s="24">
        <f>R11*8</f>
        <v>328</v>
      </c>
      <c r="T11" s="24" t="s">
        <v>60</v>
      </c>
      <c r="U11" s="24" t="s">
        <v>17</v>
      </c>
    </row>
    <row r="12" spans="1:21" ht="24" thickBot="1">
      <c r="A12" s="21">
        <v>9</v>
      </c>
      <c r="B12" s="22" t="s">
        <v>2</v>
      </c>
      <c r="C12" s="22" t="s">
        <v>8</v>
      </c>
      <c r="D12" s="23" t="s">
        <v>6</v>
      </c>
      <c r="E12" s="23">
        <v>1</v>
      </c>
      <c r="F12" s="24">
        <v>15</v>
      </c>
      <c r="G12" s="24">
        <v>19</v>
      </c>
      <c r="H12" s="24">
        <v>21</v>
      </c>
      <c r="I12" s="24">
        <v>22</v>
      </c>
      <c r="J12" s="24">
        <v>19</v>
      </c>
      <c r="K12" s="24">
        <v>21</v>
      </c>
      <c r="L12" s="24">
        <v>23</v>
      </c>
      <c r="M12" s="24">
        <v>21</v>
      </c>
      <c r="N12" s="24">
        <v>22</v>
      </c>
      <c r="O12" s="24">
        <v>22</v>
      </c>
      <c r="P12" s="24">
        <v>20</v>
      </c>
      <c r="Q12" s="24">
        <v>22</v>
      </c>
      <c r="R12" s="24">
        <f t="shared" si="0"/>
        <v>247</v>
      </c>
      <c r="S12" s="24">
        <f>R12*8</f>
        <v>1976</v>
      </c>
      <c r="T12" s="24" t="s">
        <v>119</v>
      </c>
      <c r="U12" s="24" t="s">
        <v>33</v>
      </c>
    </row>
    <row r="13" spans="1:21" ht="88.5" customHeight="1" thickBot="1">
      <c r="A13" s="21">
        <v>10</v>
      </c>
      <c r="B13" s="27" t="s">
        <v>118</v>
      </c>
      <c r="C13" s="27" t="s">
        <v>13</v>
      </c>
      <c r="D13" s="40" t="s">
        <v>99</v>
      </c>
      <c r="E13" s="28">
        <v>1</v>
      </c>
      <c r="F13" s="42">
        <v>45</v>
      </c>
      <c r="G13" s="42">
        <v>50</v>
      </c>
      <c r="H13" s="42">
        <v>55</v>
      </c>
      <c r="I13" s="42">
        <v>55</v>
      </c>
      <c r="J13" s="42">
        <v>55</v>
      </c>
      <c r="K13" s="42">
        <v>55</v>
      </c>
      <c r="L13" s="42">
        <v>55</v>
      </c>
      <c r="M13" s="42">
        <v>25</v>
      </c>
      <c r="N13" s="42">
        <v>55</v>
      </c>
      <c r="O13" s="42">
        <v>55</v>
      </c>
      <c r="P13" s="42">
        <v>55</v>
      </c>
      <c r="Q13" s="42">
        <v>55</v>
      </c>
      <c r="R13" s="20">
        <v>343</v>
      </c>
      <c r="S13" s="20">
        <f>R13*8</f>
        <v>2744</v>
      </c>
      <c r="T13" s="20" t="s">
        <v>106</v>
      </c>
      <c r="U13" s="53" t="s">
        <v>132</v>
      </c>
    </row>
    <row r="14" spans="1:21" ht="82.5" customHeight="1" thickBot="1">
      <c r="A14" s="21">
        <v>11</v>
      </c>
      <c r="B14" s="27" t="s">
        <v>112</v>
      </c>
      <c r="C14" s="27" t="s">
        <v>13</v>
      </c>
      <c r="D14" s="41"/>
      <c r="E14" s="28">
        <v>2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20" t="s">
        <v>123</v>
      </c>
      <c r="S14" s="20">
        <f>686*8</f>
        <v>5488</v>
      </c>
      <c r="T14" s="20" t="s">
        <v>124</v>
      </c>
      <c r="U14" s="54"/>
    </row>
    <row r="15" spans="1:21" ht="156" customHeight="1" thickBot="1">
      <c r="A15" s="21">
        <v>12</v>
      </c>
      <c r="B15" s="27" t="s">
        <v>134</v>
      </c>
      <c r="C15" s="27" t="s">
        <v>131</v>
      </c>
      <c r="D15" s="29"/>
      <c r="E15" s="28">
        <v>1</v>
      </c>
      <c r="F15" s="30">
        <v>10</v>
      </c>
      <c r="G15" s="30">
        <v>15</v>
      </c>
      <c r="H15" s="30">
        <v>15</v>
      </c>
      <c r="I15" s="30">
        <v>15</v>
      </c>
      <c r="J15" s="30">
        <v>15</v>
      </c>
      <c r="K15" s="30">
        <v>15</v>
      </c>
      <c r="L15" s="30">
        <v>15</v>
      </c>
      <c r="M15" s="30">
        <v>5</v>
      </c>
      <c r="N15" s="30">
        <v>15</v>
      </c>
      <c r="O15" s="30">
        <v>15</v>
      </c>
      <c r="P15" s="30">
        <v>15</v>
      </c>
      <c r="Q15" s="30">
        <v>15</v>
      </c>
      <c r="R15" s="20">
        <v>343</v>
      </c>
      <c r="S15" s="20">
        <v>2744</v>
      </c>
      <c r="T15" s="20">
        <v>2744</v>
      </c>
      <c r="U15" s="31" t="s">
        <v>133</v>
      </c>
    </row>
    <row r="16" spans="1:21" ht="140.25" customHeight="1" thickBot="1">
      <c r="A16" s="21">
        <v>13</v>
      </c>
      <c r="B16" s="27" t="s">
        <v>111</v>
      </c>
      <c r="C16" s="27" t="s">
        <v>75</v>
      </c>
      <c r="D16" s="27" t="s">
        <v>6</v>
      </c>
      <c r="E16" s="28">
        <v>1</v>
      </c>
      <c r="F16" s="20">
        <v>24</v>
      </c>
      <c r="G16" s="20">
        <v>28</v>
      </c>
      <c r="H16" s="20">
        <v>31</v>
      </c>
      <c r="I16" s="20">
        <v>30</v>
      </c>
      <c r="J16" s="20">
        <v>31</v>
      </c>
      <c r="K16" s="20">
        <v>30</v>
      </c>
      <c r="L16" s="20">
        <v>31</v>
      </c>
      <c r="M16" s="20">
        <v>16</v>
      </c>
      <c r="N16" s="20">
        <v>30</v>
      </c>
      <c r="O16" s="20">
        <v>31</v>
      </c>
      <c r="P16" s="20">
        <v>30</v>
      </c>
      <c r="Q16" s="20">
        <v>31</v>
      </c>
      <c r="R16" s="20">
        <v>343</v>
      </c>
      <c r="S16" s="20">
        <f>R16*8</f>
        <v>2744</v>
      </c>
      <c r="T16" s="20" t="s">
        <v>106</v>
      </c>
      <c r="U16" s="20" t="s">
        <v>135</v>
      </c>
    </row>
    <row r="17" spans="1:21" ht="102.75" customHeight="1" thickBot="1">
      <c r="A17" s="21">
        <v>14</v>
      </c>
      <c r="B17" s="27" t="s">
        <v>52</v>
      </c>
      <c r="C17" s="27" t="s">
        <v>18</v>
      </c>
      <c r="D17" s="28" t="s">
        <v>120</v>
      </c>
      <c r="E17" s="28">
        <v>1</v>
      </c>
      <c r="F17" s="20" t="s">
        <v>125</v>
      </c>
      <c r="G17" s="20" t="s">
        <v>126</v>
      </c>
      <c r="H17" s="20" t="s">
        <v>127</v>
      </c>
      <c r="I17" s="20" t="s">
        <v>127</v>
      </c>
      <c r="J17" s="20" t="s">
        <v>127</v>
      </c>
      <c r="K17" s="20" t="s">
        <v>127</v>
      </c>
      <c r="L17" s="20" t="s">
        <v>128</v>
      </c>
      <c r="M17" s="20" t="s">
        <v>128</v>
      </c>
      <c r="N17" s="20" t="s">
        <v>127</v>
      </c>
      <c r="O17" s="20" t="s">
        <v>128</v>
      </c>
      <c r="P17" s="20" t="s">
        <v>127</v>
      </c>
      <c r="Q17" s="20" t="s">
        <v>127</v>
      </c>
      <c r="R17" s="30">
        <v>895</v>
      </c>
      <c r="S17" s="20">
        <v>7160</v>
      </c>
      <c r="T17" s="20" t="s">
        <v>129</v>
      </c>
      <c r="U17" s="20" t="s">
        <v>100</v>
      </c>
    </row>
    <row r="18" spans="1:21" ht="95.25" thickBot="1">
      <c r="A18" s="21">
        <v>15</v>
      </c>
      <c r="B18" s="22" t="s">
        <v>14</v>
      </c>
      <c r="C18" s="22" t="s">
        <v>51</v>
      </c>
      <c r="D18" s="23" t="s">
        <v>45</v>
      </c>
      <c r="E18" s="23">
        <v>2</v>
      </c>
      <c r="F18" s="24"/>
      <c r="G18" s="24"/>
      <c r="H18" s="24"/>
      <c r="I18" s="20"/>
      <c r="J18" s="24">
        <v>800</v>
      </c>
      <c r="K18" s="24">
        <v>800</v>
      </c>
      <c r="L18" s="24">
        <v>800</v>
      </c>
      <c r="M18" s="24">
        <v>800</v>
      </c>
      <c r="N18" s="24">
        <v>800</v>
      </c>
      <c r="O18" s="24"/>
      <c r="P18" s="24"/>
      <c r="Q18" s="24"/>
      <c r="R18" s="24" t="s">
        <v>136</v>
      </c>
      <c r="S18" s="24"/>
      <c r="T18" s="20" t="s">
        <v>107</v>
      </c>
      <c r="U18" s="24" t="s">
        <v>108</v>
      </c>
    </row>
    <row r="19" spans="1:21" ht="39" customHeight="1" thickBot="1">
      <c r="A19" s="21">
        <v>16</v>
      </c>
      <c r="B19" s="22" t="s">
        <v>109</v>
      </c>
      <c r="C19" s="22" t="s">
        <v>76</v>
      </c>
      <c r="D19" s="23" t="s">
        <v>6</v>
      </c>
      <c r="E19" s="23">
        <v>1</v>
      </c>
      <c r="F19" s="24"/>
      <c r="G19" s="24"/>
      <c r="H19" s="24"/>
      <c r="I19" s="24">
        <v>22</v>
      </c>
      <c r="J19" s="24">
        <v>19</v>
      </c>
      <c r="K19" s="24">
        <v>19</v>
      </c>
      <c r="L19" s="24">
        <v>23</v>
      </c>
      <c r="M19" s="24">
        <v>22</v>
      </c>
      <c r="N19" s="24">
        <v>21</v>
      </c>
      <c r="O19" s="24"/>
      <c r="P19" s="24"/>
      <c r="Q19" s="24"/>
      <c r="R19" s="24">
        <f>SUM(F19:Q19)</f>
        <v>126</v>
      </c>
      <c r="S19" s="24">
        <f t="shared" ref="S19:S24" si="2">R19*8</f>
        <v>1008</v>
      </c>
      <c r="T19" s="24">
        <f>R19*40</f>
        <v>5040</v>
      </c>
      <c r="U19" s="24" t="s">
        <v>34</v>
      </c>
    </row>
    <row r="20" spans="1:21" ht="39" customHeight="1" thickBot="1">
      <c r="A20" s="21">
        <v>17</v>
      </c>
      <c r="B20" s="22" t="s">
        <v>109</v>
      </c>
      <c r="C20" s="22" t="s">
        <v>110</v>
      </c>
      <c r="D20" s="23"/>
      <c r="E20" s="23">
        <v>1</v>
      </c>
      <c r="F20" s="24">
        <v>5</v>
      </c>
      <c r="G20" s="24">
        <v>5</v>
      </c>
      <c r="H20" s="24">
        <v>5</v>
      </c>
      <c r="I20" s="24"/>
      <c r="J20" s="24"/>
      <c r="K20" s="24"/>
      <c r="L20" s="24"/>
      <c r="M20" s="24"/>
      <c r="N20" s="24"/>
      <c r="O20" s="24">
        <v>5</v>
      </c>
      <c r="P20" s="24">
        <v>5</v>
      </c>
      <c r="Q20" s="24">
        <v>5</v>
      </c>
      <c r="R20" s="24">
        <f>SUM(F20:Q20)</f>
        <v>30</v>
      </c>
      <c r="S20" s="24">
        <f t="shared" ref="S20" si="3">R20*8</f>
        <v>240</v>
      </c>
      <c r="T20" s="24">
        <f>R20*40</f>
        <v>1200</v>
      </c>
      <c r="U20" s="24" t="s">
        <v>34</v>
      </c>
    </row>
    <row r="21" spans="1:21" ht="24" thickBot="1">
      <c r="A21" s="21">
        <v>18</v>
      </c>
      <c r="B21" s="22" t="s">
        <v>9</v>
      </c>
      <c r="C21" s="22" t="s">
        <v>53</v>
      </c>
      <c r="D21" s="32" t="s">
        <v>6</v>
      </c>
      <c r="E21" s="23">
        <v>1</v>
      </c>
      <c r="F21" s="24"/>
      <c r="G21" s="24"/>
      <c r="H21" s="24">
        <v>1</v>
      </c>
      <c r="I21" s="24">
        <v>1</v>
      </c>
      <c r="J21" s="24">
        <v>2</v>
      </c>
      <c r="K21" s="24">
        <v>2</v>
      </c>
      <c r="L21" s="24">
        <v>1</v>
      </c>
      <c r="M21" s="24">
        <v>1</v>
      </c>
      <c r="N21" s="24">
        <v>2</v>
      </c>
      <c r="O21" s="24"/>
      <c r="P21" s="24"/>
      <c r="Q21" s="24">
        <v>1</v>
      </c>
      <c r="R21" s="24">
        <f>SUM(F21:Q21)</f>
        <v>11</v>
      </c>
      <c r="S21" s="24">
        <f t="shared" si="2"/>
        <v>88</v>
      </c>
      <c r="T21" s="24" t="s">
        <v>102</v>
      </c>
      <c r="U21" s="24" t="s">
        <v>34</v>
      </c>
    </row>
    <row r="22" spans="1:21" ht="24" thickBot="1">
      <c r="A22" s="21">
        <v>19</v>
      </c>
      <c r="B22" s="22" t="s">
        <v>14</v>
      </c>
      <c r="C22" s="22" t="s">
        <v>57</v>
      </c>
      <c r="D22" s="23" t="s">
        <v>6</v>
      </c>
      <c r="E22" s="23">
        <v>1</v>
      </c>
      <c r="F22" s="24"/>
      <c r="G22" s="24"/>
      <c r="H22" s="24">
        <v>1</v>
      </c>
      <c r="I22" s="24">
        <v>2</v>
      </c>
      <c r="J22" s="24">
        <v>3</v>
      </c>
      <c r="K22" s="24">
        <v>2</v>
      </c>
      <c r="L22" s="24">
        <v>3</v>
      </c>
      <c r="M22" s="24">
        <v>2</v>
      </c>
      <c r="N22" s="24"/>
      <c r="O22" s="24"/>
      <c r="P22" s="24"/>
      <c r="Q22" s="24"/>
      <c r="R22" s="24">
        <f>SUM(F22:Q22)</f>
        <v>13</v>
      </c>
      <c r="S22" s="24">
        <f t="shared" si="2"/>
        <v>104</v>
      </c>
      <c r="T22" s="24">
        <f>R22*80</f>
        <v>1040</v>
      </c>
      <c r="U22" s="24" t="s">
        <v>34</v>
      </c>
    </row>
    <row r="23" spans="1:21" ht="32.25" thickBot="1">
      <c r="A23" s="21">
        <v>20</v>
      </c>
      <c r="B23" s="22" t="s">
        <v>9</v>
      </c>
      <c r="C23" s="22" t="s">
        <v>77</v>
      </c>
      <c r="D23" s="23" t="s">
        <v>6</v>
      </c>
      <c r="E23" s="23">
        <v>1</v>
      </c>
      <c r="F23" s="24"/>
      <c r="G23" s="24">
        <v>1</v>
      </c>
      <c r="H23" s="24"/>
      <c r="I23" s="24">
        <v>2</v>
      </c>
      <c r="J23" s="24">
        <v>2</v>
      </c>
      <c r="K23" s="24">
        <v>1</v>
      </c>
      <c r="L23" s="24">
        <v>1</v>
      </c>
      <c r="M23" s="24">
        <v>1</v>
      </c>
      <c r="N23" s="24">
        <v>2</v>
      </c>
      <c r="O23" s="24">
        <v>2</v>
      </c>
      <c r="P23" s="24">
        <v>1</v>
      </c>
      <c r="Q23" s="24"/>
      <c r="R23" s="24">
        <f>SUM(F23:Q23)</f>
        <v>13</v>
      </c>
      <c r="S23" s="24">
        <f t="shared" si="2"/>
        <v>104</v>
      </c>
      <c r="T23" s="24" t="s">
        <v>103</v>
      </c>
      <c r="U23" s="24" t="s">
        <v>34</v>
      </c>
    </row>
    <row r="24" spans="1:21" ht="32.25" thickBot="1">
      <c r="A24" s="21">
        <v>21</v>
      </c>
      <c r="B24" s="22" t="s">
        <v>19</v>
      </c>
      <c r="C24" s="22" t="s">
        <v>30</v>
      </c>
      <c r="D24" s="23" t="s">
        <v>6</v>
      </c>
      <c r="E24" s="23">
        <v>1</v>
      </c>
      <c r="F24" s="24">
        <v>6</v>
      </c>
      <c r="G24" s="24">
        <v>6</v>
      </c>
      <c r="H24" s="24">
        <v>6</v>
      </c>
      <c r="I24" s="24">
        <v>2</v>
      </c>
      <c r="J24" s="24"/>
      <c r="K24" s="24"/>
      <c r="L24" s="24"/>
      <c r="M24" s="24"/>
      <c r="N24" s="24"/>
      <c r="O24" s="24"/>
      <c r="P24" s="24">
        <v>4</v>
      </c>
      <c r="Q24" s="24">
        <v>6</v>
      </c>
      <c r="R24" s="24">
        <v>30</v>
      </c>
      <c r="S24" s="24">
        <f t="shared" si="2"/>
        <v>240</v>
      </c>
      <c r="T24" s="24">
        <f>R24*50</f>
        <v>1500</v>
      </c>
      <c r="U24" s="24" t="s">
        <v>34</v>
      </c>
    </row>
    <row r="25" spans="1:21" ht="32.25" thickBot="1">
      <c r="A25" s="21">
        <v>22</v>
      </c>
      <c r="B25" s="27" t="s">
        <v>112</v>
      </c>
      <c r="C25" s="22" t="s">
        <v>74</v>
      </c>
      <c r="D25" s="23" t="s">
        <v>101</v>
      </c>
      <c r="E25" s="23">
        <v>1</v>
      </c>
      <c r="F25" s="33"/>
      <c r="G25" s="33"/>
      <c r="H25" s="33">
        <v>16</v>
      </c>
      <c r="I25" s="33"/>
      <c r="J25" s="33"/>
      <c r="K25" s="33">
        <v>16</v>
      </c>
      <c r="L25" s="33"/>
      <c r="M25" s="33"/>
      <c r="N25" s="33">
        <v>16</v>
      </c>
      <c r="O25" s="33"/>
      <c r="P25" s="33"/>
      <c r="Q25" s="33">
        <v>16</v>
      </c>
      <c r="R25" s="34">
        <v>8</v>
      </c>
      <c r="S25" s="24">
        <f>R25*8</f>
        <v>64</v>
      </c>
      <c r="T25" s="24">
        <f>R25*100</f>
        <v>800</v>
      </c>
      <c r="U25" s="24" t="s">
        <v>33</v>
      </c>
    </row>
    <row r="26" spans="1:21" ht="34.5" customHeight="1" thickBot="1">
      <c r="A26" s="21">
        <v>23</v>
      </c>
      <c r="B26" s="22" t="s">
        <v>71</v>
      </c>
      <c r="C26" s="22" t="s">
        <v>72</v>
      </c>
      <c r="D26" s="23" t="s">
        <v>6</v>
      </c>
      <c r="E26" s="23">
        <v>1</v>
      </c>
      <c r="F26" s="24">
        <v>15</v>
      </c>
      <c r="G26" s="24">
        <v>19</v>
      </c>
      <c r="H26" s="24">
        <v>21</v>
      </c>
      <c r="I26" s="24">
        <v>22</v>
      </c>
      <c r="J26" s="24">
        <v>19</v>
      </c>
      <c r="K26" s="24">
        <v>21</v>
      </c>
      <c r="L26" s="24">
        <v>23</v>
      </c>
      <c r="M26" s="24">
        <v>21</v>
      </c>
      <c r="N26" s="24">
        <v>22</v>
      </c>
      <c r="O26" s="24">
        <v>22</v>
      </c>
      <c r="P26" s="24">
        <v>20</v>
      </c>
      <c r="Q26" s="24">
        <v>22</v>
      </c>
      <c r="R26" s="24">
        <f>SUM(F26:Q26)</f>
        <v>247</v>
      </c>
      <c r="S26" s="24">
        <f>R26*8</f>
        <v>1976</v>
      </c>
      <c r="T26" s="24">
        <f>R26*60</f>
        <v>14820</v>
      </c>
      <c r="U26" s="24" t="s">
        <v>73</v>
      </c>
    </row>
    <row r="27" spans="1:21" ht="49.5" customHeight="1">
      <c r="A27" s="44" t="s">
        <v>130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8"/>
      <c r="R28" s="18"/>
      <c r="S28" s="18"/>
      <c r="T28" s="18"/>
      <c r="U28" s="18"/>
    </row>
  </sheetData>
  <mergeCells count="24">
    <mergeCell ref="B1:U1"/>
    <mergeCell ref="A27:U27"/>
    <mergeCell ref="U2:U3"/>
    <mergeCell ref="A2:A3"/>
    <mergeCell ref="B2:B3"/>
    <mergeCell ref="C2:C3"/>
    <mergeCell ref="D2:D3"/>
    <mergeCell ref="E2:E3"/>
    <mergeCell ref="F2:Q2"/>
    <mergeCell ref="R2:T2"/>
    <mergeCell ref="U13:U14"/>
    <mergeCell ref="F13:F14"/>
    <mergeCell ref="G13:G14"/>
    <mergeCell ref="H13:H14"/>
    <mergeCell ref="I13:I14"/>
    <mergeCell ref="O13:O14"/>
    <mergeCell ref="D13:D14"/>
    <mergeCell ref="P13:P14"/>
    <mergeCell ref="Q13:Q14"/>
    <mergeCell ref="J13:J14"/>
    <mergeCell ref="K13:K14"/>
    <mergeCell ref="M13:M14"/>
    <mergeCell ref="L13:L14"/>
    <mergeCell ref="N13:N14"/>
  </mergeCells>
  <pageMargins left="0.7" right="0.7" top="0.75" bottom="0.75" header="0.3" footer="0.3"/>
  <pageSetup paperSize="8" scale="5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Месячная заявка </vt:lpstr>
      <vt:lpstr>2026 Годовая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 Владимир Александрович</dc:creator>
  <cp:lastModifiedBy>Диспетчер ЭТРАН</cp:lastModifiedBy>
  <cp:lastPrinted>2025-09-25T02:32:21Z</cp:lastPrinted>
  <dcterms:created xsi:type="dcterms:W3CDTF">2015-09-14T04:11:32Z</dcterms:created>
  <dcterms:modified xsi:type="dcterms:W3CDTF">2025-12-23T06:16:07Z</dcterms:modified>
</cp:coreProperties>
</file>